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252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<sst xmlns="http://schemas.openxmlformats.org/spreadsheetml/2006/main" count="86" uniqueCount="81">
  <si>
    <t>АДС</t>
  </si>
  <si>
    <t>Дезинфекция и дератизация</t>
  </si>
  <si>
    <t>Управление (РКЦ) 14% от начислений</t>
  </si>
  <si>
    <t>Кол-во ставок по расчету</t>
  </si>
  <si>
    <t>Кол-во ставок с К невых. = 1,12</t>
  </si>
  <si>
    <t>Уборка придомовой территории</t>
  </si>
  <si>
    <t>Уборка мусоропровода</t>
  </si>
  <si>
    <t>Уборка мест общего пользования</t>
  </si>
  <si>
    <t>Тех.обслуживание и содержание лифтов</t>
  </si>
  <si>
    <t>Вывоз и захоронение ТБО</t>
  </si>
  <si>
    <t>Вывоз и захоронение КГМ</t>
  </si>
  <si>
    <t>Вид услуги</t>
  </si>
  <si>
    <t>Отчисления в фонды соц.страх.-30,2%, руб</t>
  </si>
  <si>
    <t>Общеэксплутационные расходы-65% от з/п</t>
  </si>
  <si>
    <t>Средняя з/плата 1 рабочего, руб</t>
  </si>
  <si>
    <t>Фонд з/платы, руб</t>
  </si>
  <si>
    <t>Материалы, руб</t>
  </si>
  <si>
    <t>Итого себестоимость, руб</t>
  </si>
  <si>
    <t>Рентабельность 2%, руб</t>
  </si>
  <si>
    <t>Итого с рентабельностью, руб</t>
  </si>
  <si>
    <t>Всего с НДС 18%, руб/мес</t>
  </si>
  <si>
    <t>по договору с ООО СП "Лифтек" и ЗАО "НЛК"</t>
  </si>
  <si>
    <t>по договору с ООО "Коммунальные услуги"</t>
  </si>
  <si>
    <t>по договору с ОАО "Одинцовское коммунальное хозяйство и благоустройство"</t>
  </si>
  <si>
    <t>по договору с ООО "Коммунальные слуги"</t>
  </si>
  <si>
    <t>по договору с ЗАО "Профилактика"</t>
  </si>
  <si>
    <t>Смета по управлению</t>
  </si>
  <si>
    <t>Всего расходов</t>
  </si>
  <si>
    <t xml:space="preserve"> </t>
  </si>
  <si>
    <t>Расчет затрат по содержанию ж/д по адресу:  ул.Можайское шоссе, д.117  с 01.07.2014г</t>
  </si>
  <si>
    <t>Площ. жил. и нежил. помещ.17434,8м2</t>
  </si>
  <si>
    <t>Техобслуживание и ремонтинженерного оборудования</t>
  </si>
  <si>
    <t>Техобслуживание и ремонт. констр. элементов</t>
  </si>
  <si>
    <t>Дымоудаление</t>
  </si>
  <si>
    <t>по договору с ООО "Прометей"</t>
  </si>
  <si>
    <t>по  утвержденному  тарифу</t>
  </si>
  <si>
    <t>на  1 м2 площади  помещений</t>
  </si>
  <si>
    <t xml:space="preserve">тариф   34,04 руб. /м2  в  месяц  </t>
  </si>
  <si>
    <t>(Утвержден Решением Совета депутатов г.п. Одинцово № 5/65 от 22.05.2014г)</t>
  </si>
  <si>
    <t>1.</t>
  </si>
  <si>
    <t>Содержание  и ремонт жилого  дома</t>
  </si>
  <si>
    <t>Размер платы в месяц</t>
  </si>
  <si>
    <t>Затраты, включенные в калькуляцию на содержание и ремонт жилого дома</t>
  </si>
  <si>
    <t>1.1.</t>
  </si>
  <si>
    <t>Техобслуживание и ремонт конструктивных элементов</t>
  </si>
  <si>
    <t>Зарплата рабочих, отчисления от з/платы  30,2 %, материалы (стекло, краска, фанера, бетон, гвозди и др.), общеэксплуатационные расходы, НДС 18%</t>
  </si>
  <si>
    <t>1.2.</t>
  </si>
  <si>
    <t>Техобслуживание и ремонт инженерного оборудования</t>
  </si>
  <si>
    <t>З/плата рабочих, отчисления от з/платы 30,2%, материалы (сгоны, муфты, бочата, задвижки, автоматы, провод, светильники, и т.д.), общеэксплуатационные расходы, НДС 18%</t>
  </si>
  <si>
    <t>1.3.</t>
  </si>
  <si>
    <t>З/плата дворников, отчисления от з/платы 30,2%, матиериалы, инвентарь и т.д.), общеэксплуатационные расходы,  НДС 18%</t>
  </si>
  <si>
    <t>1.4.</t>
  </si>
  <si>
    <t>З/плата уборщиков, отчисления от з/платы 30,2%, инвентарь, моющие средства и т.д., общеэксплуатационные расходы , НДС 18%</t>
  </si>
  <si>
    <t>1.5.</t>
  </si>
  <si>
    <t>Обслуживание мусоропровода</t>
  </si>
  <si>
    <t>З/плата уборщиков мусоропровода, отчисления от з/платы 30,2%, инвентарь, моющие средства и т.д.,  общеэксплуатационные расходы, НДС 18%</t>
  </si>
  <si>
    <t>1.6.</t>
  </si>
  <si>
    <t>Аварийно-диспетчерская служба (АДС)</t>
  </si>
  <si>
    <t xml:space="preserve">З/плата диспетчеров, рабочих ремонтной бригады, водителей, отчисления от з/платы 30,2%, содержание помещения АДС, транспорт, общеэксплуатационные расходы , НДС 18%  </t>
  </si>
  <si>
    <t>1.7.</t>
  </si>
  <si>
    <t>Обслуживание  лифтового хозяйства</t>
  </si>
  <si>
    <t>По договору с ООО СП «ЛИФТЕК»</t>
  </si>
  <si>
    <t>1.8.</t>
  </si>
  <si>
    <t>1.9.</t>
  </si>
  <si>
    <t>По договору с ОАО «Одинцовское коммунальное хозяйство и благоустройство»</t>
  </si>
  <si>
    <t>1.10.</t>
  </si>
  <si>
    <t>По договору с ООО «Коммунальные услуги»</t>
  </si>
  <si>
    <t>Работы по управлению многоквартирным домом</t>
  </si>
  <si>
    <t xml:space="preserve">з/плата  административно-управленческого персонала, службы по работе с населением, отчисления от з/платы  30,2%, содержание помещений,  программное обеспечение, информационно-методическое обеспечение, материалы и т.д., НДС 18%  </t>
  </si>
  <si>
    <t>ИТОГО:</t>
  </si>
  <si>
    <t>1.11.</t>
  </si>
  <si>
    <t>1.12.</t>
  </si>
  <si>
    <t xml:space="preserve">Размер платы с 01.07.2014 г. за содержание и ремонт жилого дома по адресу:  </t>
  </si>
  <si>
    <t>По договору с ЗАО «Профилактика»</t>
  </si>
  <si>
    <t>Тариф 35,85 руб/м2</t>
  </si>
  <si>
    <t>1.13.</t>
  </si>
  <si>
    <t>Обслуживание ВГДО</t>
  </si>
  <si>
    <t>Техническое обслуживание системы вентиляции</t>
  </si>
  <si>
    <t>По договору с ОАО "Мособлгаз"</t>
  </si>
  <si>
    <t>По  договору  с ООО "Прометей"</t>
  </si>
  <si>
    <t xml:space="preserve"> ул. Чикина д.7; ул. М.Крылова д.2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</si>
</sst>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&quot;р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2" fontId="4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textRotation="90" wrapText="1"/>
    </xf>
    <xf numFmtId="1" fontId="45" fillId="0" borderId="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vertical="center" wrapText="1"/>
    </xf>
    <xf numFmtId="2" fontId="44" fillId="0" borderId="10" xfId="0" applyNumberFormat="1" applyFont="1" applyBorder="1" applyAlignment="1">
      <alignment horizontal="center" vertical="center"/>
    </xf>
    <xf numFmtId="1" fontId="44" fillId="0" borderId="10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3" fillId="0" borderId="0" xfId="0" applyFont="1" applyAlignment="1">
      <alignment horizontal="center" vertical="center" textRotation="90" wrapText="1"/>
    </xf>
    <xf numFmtId="14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textRotation="90" wrapText="1"/>
    </xf>
    <xf numFmtId="0" fontId="43" fillId="0" borderId="10" xfId="0" applyFont="1" applyBorder="1" applyAlignment="1">
      <alignment horizontal="center" vertical="center" textRotation="90" wrapText="1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2" fontId="0" fillId="0" borderId="0" xfId="0" applyNumberFormat="1" applyAlignment="1">
      <alignment horizontal="center"/>
    </xf>
    <xf numFmtId="3" fontId="44" fillId="0" borderId="10" xfId="0" applyNumberFormat="1" applyFont="1" applyFill="1" applyBorder="1" applyAlignment="1">
      <alignment horizontal="left" vertical="center" wrapText="1"/>
    </xf>
    <xf numFmtId="4" fontId="44" fillId="0" borderId="10" xfId="0" applyNumberFormat="1" applyFont="1" applyFill="1" applyBorder="1" applyAlignment="1">
      <alignment horizontal="left" vertical="center" wrapText="1"/>
    </xf>
    <xf numFmtId="3" fontId="44" fillId="0" borderId="10" xfId="0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43" fillId="0" borderId="10" xfId="0" applyNumberFormat="1" applyFont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top" wrapText="1"/>
    </xf>
    <xf numFmtId="2" fontId="44" fillId="0" borderId="10" xfId="0" applyNumberFormat="1" applyFont="1" applyBorder="1" applyAlignment="1">
      <alignment horizontal="justify" vertical="center" wrapText="1" shrinkToFit="1"/>
    </xf>
    <xf numFmtId="165" fontId="48" fillId="0" borderId="10" xfId="0" applyNumberFormat="1" applyFont="1" applyBorder="1" applyAlignment="1">
      <alignment horizontal="center" vertical="center" wrapText="1"/>
    </xf>
    <xf numFmtId="165" fontId="43" fillId="0" borderId="10" xfId="0" applyNumberFormat="1" applyFont="1" applyBorder="1" applyAlignment="1">
      <alignment horizontal="center" vertical="center" wrapText="1"/>
    </xf>
    <xf numFmtId="4" fontId="47" fillId="0" borderId="0" xfId="0" applyNumberFormat="1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2" fontId="44" fillId="0" borderId="11" xfId="0" applyNumberFormat="1" applyFont="1" applyBorder="1" applyAlignment="1">
      <alignment horizontal="center" vertical="center" textRotation="90" wrapText="1"/>
    </xf>
    <xf numFmtId="2" fontId="44" fillId="0" borderId="12" xfId="0" applyNumberFormat="1" applyFont="1" applyBorder="1" applyAlignment="1">
      <alignment horizontal="center" vertical="center" textRotation="90" wrapText="1"/>
    </xf>
    <xf numFmtId="2" fontId="44" fillId="0" borderId="11" xfId="0" applyNumberFormat="1" applyFont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 vertical="center"/>
    </xf>
    <xf numFmtId="2" fontId="44" fillId="0" borderId="13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wrapText="1"/>
    </xf>
    <xf numFmtId="2" fontId="43" fillId="0" borderId="10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7" xfId="60"/>
    <cellStyle name="Обычный 8" xfId="61"/>
    <cellStyle name="Обычный 9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90" zoomScaleNormal="90" zoomScalePageLayoutView="0" workbookViewId="0" topLeftCell="A1">
      <selection activeCell="R10" sqref="R10"/>
    </sheetView>
  </sheetViews>
  <sheetFormatPr defaultColWidth="9.140625" defaultRowHeight="15"/>
  <cols>
    <col min="1" max="1" width="39.00390625" style="0" customWidth="1"/>
    <col min="2" max="2" width="7.28125" style="1" customWidth="1"/>
    <col min="3" max="3" width="6.7109375" style="1" customWidth="1"/>
    <col min="4" max="5" width="7.28125" style="1" customWidth="1"/>
    <col min="6" max="6" width="7.7109375" style="1" customWidth="1"/>
    <col min="7" max="7" width="10.00390625" style="0" bestFit="1" customWidth="1"/>
    <col min="8" max="9" width="7.28125" style="0" customWidth="1"/>
    <col min="10" max="10" width="6.28125" style="0" customWidth="1"/>
    <col min="11" max="12" width="5.7109375" style="0" customWidth="1"/>
    <col min="13" max="13" width="7.28125" style="0" customWidth="1"/>
    <col min="14" max="14" width="8.28125" style="0" customWidth="1"/>
    <col min="15" max="15" width="8.421875" style="22" customWidth="1"/>
  </cols>
  <sheetData>
    <row r="1" spans="1:15" s="3" customFormat="1" ht="26.25" customHeight="1">
      <c r="A1" s="47" t="s">
        <v>29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"/>
    </row>
    <row r="2" spans="1:15" s="14" customFormat="1" ht="15.75">
      <c r="A2" s="4"/>
      <c r="B2" s="4"/>
      <c r="C2" s="4"/>
      <c r="D2" s="4"/>
      <c r="E2" s="24"/>
      <c r="F2" s="23"/>
      <c r="G2" s="19"/>
      <c r="H2" s="19"/>
      <c r="I2" s="19"/>
      <c r="J2" s="19"/>
      <c r="K2" s="46" t="s">
        <v>28</v>
      </c>
      <c r="L2" s="46"/>
      <c r="M2" s="46"/>
      <c r="N2" s="46"/>
      <c r="O2" s="20"/>
    </row>
    <row r="3" spans="1:15" s="14" customFormat="1" ht="15.75" customHeight="1">
      <c r="A3" s="4" t="s">
        <v>30</v>
      </c>
      <c r="B3" s="4"/>
      <c r="C3" s="4"/>
      <c r="D3" s="4"/>
      <c r="E3" s="24"/>
      <c r="F3" s="23"/>
      <c r="G3" s="45" t="s">
        <v>37</v>
      </c>
      <c r="H3" s="45"/>
      <c r="I3" s="45"/>
      <c r="J3" s="45"/>
      <c r="K3" s="45"/>
      <c r="L3" s="45"/>
      <c r="M3" s="45"/>
      <c r="N3" s="45"/>
      <c r="O3" s="21"/>
    </row>
    <row r="4" spans="1:15" s="15" customFormat="1" ht="150" customHeight="1">
      <c r="A4" s="16" t="s">
        <v>11</v>
      </c>
      <c r="B4" s="17" t="s">
        <v>5</v>
      </c>
      <c r="C4" s="18" t="s">
        <v>7</v>
      </c>
      <c r="D4" s="17" t="s">
        <v>6</v>
      </c>
      <c r="E4" s="18" t="s">
        <v>31</v>
      </c>
      <c r="F4" s="18" t="s">
        <v>32</v>
      </c>
      <c r="G4" s="17" t="s">
        <v>8</v>
      </c>
      <c r="H4" s="17" t="s">
        <v>0</v>
      </c>
      <c r="I4" s="17" t="s">
        <v>9</v>
      </c>
      <c r="J4" s="17" t="s">
        <v>10</v>
      </c>
      <c r="K4" s="17" t="s">
        <v>33</v>
      </c>
      <c r="L4" s="18" t="s">
        <v>1</v>
      </c>
      <c r="M4" s="17" t="s">
        <v>2</v>
      </c>
      <c r="N4" s="18" t="s">
        <v>27</v>
      </c>
      <c r="O4" s="6"/>
    </row>
    <row r="5" spans="1:15" s="2" customFormat="1" ht="24" customHeight="1">
      <c r="A5" s="8" t="s">
        <v>3</v>
      </c>
      <c r="B5" s="9">
        <v>3.25</v>
      </c>
      <c r="C5" s="9">
        <v>1.68</v>
      </c>
      <c r="D5" s="9">
        <v>1.1</v>
      </c>
      <c r="E5" s="9">
        <v>1.88</v>
      </c>
      <c r="F5" s="9">
        <v>1.98</v>
      </c>
      <c r="G5" s="48" t="s">
        <v>21</v>
      </c>
      <c r="H5" s="48" t="s">
        <v>22</v>
      </c>
      <c r="I5" s="48" t="s">
        <v>23</v>
      </c>
      <c r="J5" s="48" t="s">
        <v>24</v>
      </c>
      <c r="K5" s="48" t="s">
        <v>34</v>
      </c>
      <c r="L5" s="48" t="s">
        <v>25</v>
      </c>
      <c r="M5" s="48" t="s">
        <v>26</v>
      </c>
      <c r="N5" s="50"/>
      <c r="O5" s="5"/>
    </row>
    <row r="6" spans="1:15" s="2" customFormat="1" ht="24.75" customHeight="1">
      <c r="A6" s="8" t="s">
        <v>4</v>
      </c>
      <c r="B6" s="9">
        <v>3.65</v>
      </c>
      <c r="C6" s="9">
        <v>1.88</v>
      </c>
      <c r="D6" s="9">
        <v>1.23</v>
      </c>
      <c r="E6" s="9">
        <v>2.11</v>
      </c>
      <c r="F6" s="9">
        <v>2.22</v>
      </c>
      <c r="G6" s="49"/>
      <c r="H6" s="49"/>
      <c r="I6" s="49"/>
      <c r="J6" s="49"/>
      <c r="K6" s="49"/>
      <c r="L6" s="49"/>
      <c r="M6" s="49"/>
      <c r="N6" s="51"/>
      <c r="O6" s="5"/>
    </row>
    <row r="7" spans="1:15" s="2" customFormat="1" ht="24.75" customHeight="1">
      <c r="A7" s="8" t="s">
        <v>14</v>
      </c>
      <c r="B7" s="10">
        <v>8400</v>
      </c>
      <c r="C7" s="10">
        <v>8400</v>
      </c>
      <c r="D7" s="10">
        <v>8400</v>
      </c>
      <c r="E7" s="10">
        <v>14173</v>
      </c>
      <c r="F7" s="10">
        <v>14173</v>
      </c>
      <c r="G7" s="49"/>
      <c r="H7" s="49"/>
      <c r="I7" s="49"/>
      <c r="J7" s="49"/>
      <c r="K7" s="49"/>
      <c r="L7" s="49"/>
      <c r="M7" s="49"/>
      <c r="N7" s="51"/>
      <c r="O7" s="5"/>
    </row>
    <row r="8" spans="1:15" s="2" customFormat="1" ht="24.75" customHeight="1">
      <c r="A8" s="8" t="s">
        <v>15</v>
      </c>
      <c r="B8" s="10">
        <f>B7*B6</f>
        <v>30660</v>
      </c>
      <c r="C8" s="10">
        <f>C7*C6</f>
        <v>15792</v>
      </c>
      <c r="D8" s="10">
        <f>D7*D6</f>
        <v>10332</v>
      </c>
      <c r="E8" s="10">
        <f>E6*E7</f>
        <v>29905.03</v>
      </c>
      <c r="F8" s="10">
        <f>F6*F7</f>
        <v>31464.06</v>
      </c>
      <c r="G8" s="49"/>
      <c r="H8" s="49"/>
      <c r="I8" s="49"/>
      <c r="J8" s="49"/>
      <c r="K8" s="49"/>
      <c r="L8" s="49"/>
      <c r="M8" s="49"/>
      <c r="N8" s="51"/>
      <c r="O8" s="5"/>
    </row>
    <row r="9" spans="1:15" s="2" customFormat="1" ht="24.75" customHeight="1">
      <c r="A9" s="8" t="s">
        <v>12</v>
      </c>
      <c r="B9" s="10">
        <f>B8*0.302</f>
        <v>9259.32</v>
      </c>
      <c r="C9" s="10">
        <f>C8*0.302</f>
        <v>4769.184</v>
      </c>
      <c r="D9" s="10">
        <f>D8*0.302</f>
        <v>3120.264</v>
      </c>
      <c r="E9" s="10">
        <f>E8*0.302</f>
        <v>9031.31906</v>
      </c>
      <c r="F9" s="10">
        <f>F8*0.302</f>
        <v>9502.14612</v>
      </c>
      <c r="G9" s="49"/>
      <c r="H9" s="49"/>
      <c r="I9" s="49"/>
      <c r="J9" s="49"/>
      <c r="K9" s="49"/>
      <c r="L9" s="49"/>
      <c r="M9" s="49"/>
      <c r="N9" s="51"/>
      <c r="O9" s="5"/>
    </row>
    <row r="10" spans="1:15" s="2" customFormat="1" ht="24.75" customHeight="1">
      <c r="A10" s="8" t="s">
        <v>13</v>
      </c>
      <c r="B10" s="10">
        <f>B8*0.65</f>
        <v>19929</v>
      </c>
      <c r="C10" s="10">
        <f>C8*0.65</f>
        <v>10264.800000000001</v>
      </c>
      <c r="D10" s="10">
        <f>D8*0.65</f>
        <v>6715.8</v>
      </c>
      <c r="E10" s="10">
        <f>E8*0.65</f>
        <v>19438.2695</v>
      </c>
      <c r="F10" s="10">
        <f>F8*0.65</f>
        <v>20451.639000000003</v>
      </c>
      <c r="G10" s="49"/>
      <c r="H10" s="49"/>
      <c r="I10" s="49"/>
      <c r="J10" s="49"/>
      <c r="K10" s="49"/>
      <c r="L10" s="49"/>
      <c r="M10" s="49"/>
      <c r="N10" s="51"/>
      <c r="O10" s="5"/>
    </row>
    <row r="11" spans="1:15" s="2" customFormat="1" ht="24.75" customHeight="1">
      <c r="A11" s="8" t="s">
        <v>16</v>
      </c>
      <c r="B11" s="10">
        <v>3448</v>
      </c>
      <c r="C11" s="10">
        <v>788</v>
      </c>
      <c r="D11" s="10">
        <v>1478</v>
      </c>
      <c r="E11" s="10">
        <v>7177</v>
      </c>
      <c r="F11" s="10">
        <v>16645</v>
      </c>
      <c r="G11" s="49"/>
      <c r="H11" s="49"/>
      <c r="I11" s="49"/>
      <c r="J11" s="49"/>
      <c r="K11" s="49"/>
      <c r="L11" s="49"/>
      <c r="M11" s="49"/>
      <c r="N11" s="51"/>
      <c r="O11" s="5"/>
    </row>
    <row r="12" spans="1:15" s="2" customFormat="1" ht="24.75" customHeight="1">
      <c r="A12" s="8" t="s">
        <v>17</v>
      </c>
      <c r="B12" s="10">
        <f>B8+B9+B10+B11</f>
        <v>63296.32</v>
      </c>
      <c r="C12" s="10">
        <f>C8+C9+C10+C11</f>
        <v>31613.984000000004</v>
      </c>
      <c r="D12" s="10">
        <f>D8+D9+D10+D11</f>
        <v>21646.064</v>
      </c>
      <c r="E12" s="10">
        <f>E8+E9+E10+E11</f>
        <v>65551.61856</v>
      </c>
      <c r="F12" s="10">
        <f>F8+F9+F10+F11</f>
        <v>78062.84512000001</v>
      </c>
      <c r="G12" s="49"/>
      <c r="H12" s="49"/>
      <c r="I12" s="49"/>
      <c r="J12" s="49"/>
      <c r="K12" s="49"/>
      <c r="L12" s="49"/>
      <c r="M12" s="49"/>
      <c r="N12" s="51"/>
      <c r="O12" s="5"/>
    </row>
    <row r="13" spans="1:15" s="2" customFormat="1" ht="24.75" customHeight="1">
      <c r="A13" s="8" t="s">
        <v>18</v>
      </c>
      <c r="B13" s="10">
        <f>B12*0.02</f>
        <v>1265.9264</v>
      </c>
      <c r="C13" s="10">
        <f>C12*0.02</f>
        <v>632.2796800000001</v>
      </c>
      <c r="D13" s="10">
        <f>D12*0.02</f>
        <v>432.92127999999997</v>
      </c>
      <c r="E13" s="10">
        <f>E12*0.02</f>
        <v>1311.0323712000002</v>
      </c>
      <c r="F13" s="10">
        <f>F12*0.02</f>
        <v>1561.2569024000004</v>
      </c>
      <c r="G13" s="49"/>
      <c r="H13" s="49"/>
      <c r="I13" s="49"/>
      <c r="J13" s="49"/>
      <c r="K13" s="49"/>
      <c r="L13" s="49"/>
      <c r="M13" s="49"/>
      <c r="N13" s="51"/>
      <c r="O13" s="5"/>
    </row>
    <row r="14" spans="1:15" s="2" customFormat="1" ht="24.75" customHeight="1">
      <c r="A14" s="8" t="s">
        <v>19</v>
      </c>
      <c r="B14" s="10">
        <f>B12+B13</f>
        <v>64562.246399999996</v>
      </c>
      <c r="C14" s="10">
        <f>C12+C13</f>
        <v>32246.263680000004</v>
      </c>
      <c r="D14" s="10">
        <f>D12+D13</f>
        <v>22078.985279999997</v>
      </c>
      <c r="E14" s="10">
        <f>E12+E13</f>
        <v>66862.6509312</v>
      </c>
      <c r="F14" s="10">
        <f>F12+F13</f>
        <v>79624.10202240001</v>
      </c>
      <c r="G14" s="49"/>
      <c r="H14" s="49"/>
      <c r="I14" s="49"/>
      <c r="J14" s="49"/>
      <c r="K14" s="49"/>
      <c r="L14" s="49"/>
      <c r="M14" s="49"/>
      <c r="N14" s="52"/>
      <c r="O14" s="5"/>
    </row>
    <row r="15" spans="1:15" s="11" customFormat="1" ht="24.75" customHeight="1">
      <c r="A15" s="13" t="s">
        <v>20</v>
      </c>
      <c r="B15" s="12">
        <f>B14*1.18</f>
        <v>76183.45075199999</v>
      </c>
      <c r="C15" s="12">
        <f>C14*1.18</f>
        <v>38050.5911424</v>
      </c>
      <c r="D15" s="12">
        <f>D14*1.18</f>
        <v>26053.202630399996</v>
      </c>
      <c r="E15" s="12">
        <f>E14*1.18</f>
        <v>78897.92809881599</v>
      </c>
      <c r="F15" s="12">
        <f>F14*1.18</f>
        <v>93956.440386432</v>
      </c>
      <c r="G15" s="12">
        <v>104994</v>
      </c>
      <c r="H15" s="12">
        <v>18080</v>
      </c>
      <c r="I15" s="12">
        <v>57843</v>
      </c>
      <c r="J15" s="12">
        <v>7713</v>
      </c>
      <c r="K15" s="12">
        <v>7747</v>
      </c>
      <c r="L15" s="12">
        <v>331</v>
      </c>
      <c r="M15" s="12">
        <v>83575</v>
      </c>
      <c r="N15" s="12">
        <f>SUM(B15:M15)</f>
        <v>593424.6130100479</v>
      </c>
      <c r="O15" s="7"/>
    </row>
    <row r="16" spans="1:14" s="37" customFormat="1" ht="24.75" customHeight="1">
      <c r="A16" s="34" t="s">
        <v>35</v>
      </c>
      <c r="B16" s="36">
        <v>76183</v>
      </c>
      <c r="C16" s="36">
        <v>38051</v>
      </c>
      <c r="D16" s="36">
        <v>26053</v>
      </c>
      <c r="E16" s="36">
        <v>78898</v>
      </c>
      <c r="F16" s="36">
        <v>123825</v>
      </c>
      <c r="G16" s="36">
        <v>104994</v>
      </c>
      <c r="H16" s="36">
        <v>18080</v>
      </c>
      <c r="I16" s="36">
        <v>57843</v>
      </c>
      <c r="J16" s="36">
        <v>7713</v>
      </c>
      <c r="K16" s="36">
        <v>7747</v>
      </c>
      <c r="L16" s="36">
        <v>331</v>
      </c>
      <c r="M16" s="36">
        <v>83575</v>
      </c>
      <c r="N16" s="36">
        <v>623294</v>
      </c>
    </row>
    <row r="17" spans="1:15" s="14" customFormat="1" ht="24.75" customHeight="1">
      <c r="A17" s="35" t="s">
        <v>36</v>
      </c>
      <c r="B17" s="38">
        <v>4.37</v>
      </c>
      <c r="C17" s="38">
        <v>2.18</v>
      </c>
      <c r="D17" s="38">
        <v>1.5</v>
      </c>
      <c r="E17" s="38">
        <v>4.29</v>
      </c>
      <c r="F17" s="38">
        <v>7.1</v>
      </c>
      <c r="G17" s="39">
        <v>6.02</v>
      </c>
      <c r="H17" s="39">
        <v>1.04</v>
      </c>
      <c r="I17" s="39">
        <v>3.32</v>
      </c>
      <c r="J17" s="39">
        <v>0.44</v>
      </c>
      <c r="K17" s="39">
        <v>0.45</v>
      </c>
      <c r="L17" s="39">
        <v>0.02</v>
      </c>
      <c r="M17" s="39">
        <v>4.79</v>
      </c>
      <c r="N17" s="39">
        <v>35.75</v>
      </c>
      <c r="O17" s="40"/>
    </row>
    <row r="19" spans="2:14" ht="15">
      <c r="B19" s="33"/>
      <c r="C19" s="33"/>
      <c r="D19" s="33"/>
      <c r="E19" s="33"/>
      <c r="F19" s="33"/>
      <c r="G19" s="33"/>
      <c r="H19" s="33"/>
      <c r="I19" s="33"/>
      <c r="J19" s="33"/>
      <c r="K19" s="25"/>
      <c r="L19" s="33"/>
      <c r="M19" s="33"/>
      <c r="N19" s="33"/>
    </row>
    <row r="21" spans="2:15" ht="15">
      <c r="B21" s="22"/>
      <c r="C21"/>
      <c r="D21"/>
      <c r="E21"/>
      <c r="F21"/>
      <c r="O21"/>
    </row>
  </sheetData>
  <sheetProtection/>
  <mergeCells count="11">
    <mergeCell ref="N5:N14"/>
    <mergeCell ref="G3:N3"/>
    <mergeCell ref="K2:N2"/>
    <mergeCell ref="A1:N1"/>
    <mergeCell ref="G5:G14"/>
    <mergeCell ref="H5:H14"/>
    <mergeCell ref="I5:I14"/>
    <mergeCell ref="J5:J14"/>
    <mergeCell ref="K5:K14"/>
    <mergeCell ref="L5:L14"/>
    <mergeCell ref="M5:M14"/>
  </mergeCells>
  <printOptions/>
  <pageMargins left="0.5" right="0.7086614173228347" top="0.41" bottom="0.5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C24" sqref="C24"/>
    </sheetView>
  </sheetViews>
  <sheetFormatPr defaultColWidth="9.140625" defaultRowHeight="15"/>
  <cols>
    <col min="1" max="1" width="4.8515625" style="26" customWidth="1"/>
    <col min="2" max="2" width="26.00390625" style="30" customWidth="1"/>
    <col min="3" max="3" width="11.140625" style="26" customWidth="1"/>
    <col min="4" max="4" width="46.421875" style="30" customWidth="1"/>
    <col min="5" max="16384" width="9.140625" style="26" customWidth="1"/>
  </cols>
  <sheetData>
    <row r="1" spans="1:4" s="32" customFormat="1" ht="15">
      <c r="A1" s="53" t="s">
        <v>72</v>
      </c>
      <c r="B1" s="53"/>
      <c r="C1" s="53"/>
      <c r="D1" s="53"/>
    </row>
    <row r="2" spans="1:4" s="32" customFormat="1" ht="15">
      <c r="A2" s="53" t="s">
        <v>80</v>
      </c>
      <c r="B2" s="53"/>
      <c r="C2" s="53"/>
      <c r="D2" s="53"/>
    </row>
    <row r="3" spans="1:4" s="32" customFormat="1" ht="15.75" customHeight="1">
      <c r="A3" s="55" t="s">
        <v>38</v>
      </c>
      <c r="B3" s="55"/>
      <c r="C3" s="55"/>
      <c r="D3" s="55"/>
    </row>
    <row r="4" spans="1:4" s="32" customFormat="1" ht="15.75" customHeight="1">
      <c r="A4" s="41"/>
      <c r="B4" s="41"/>
      <c r="C4" s="41"/>
      <c r="D4" s="41"/>
    </row>
    <row r="5" spans="1:4" ht="15">
      <c r="A5" s="56" t="s">
        <v>74</v>
      </c>
      <c r="B5" s="56"/>
      <c r="C5" s="56"/>
      <c r="D5" s="56"/>
    </row>
    <row r="6" spans="1:4" s="31" customFormat="1" ht="54.75" customHeight="1">
      <c r="A6" s="27" t="s">
        <v>39</v>
      </c>
      <c r="B6" s="13" t="s">
        <v>40</v>
      </c>
      <c r="C6" s="13" t="s">
        <v>41</v>
      </c>
      <c r="D6" s="13" t="s">
        <v>42</v>
      </c>
    </row>
    <row r="7" spans="1:4" s="31" customFormat="1" ht="47.25" customHeight="1">
      <c r="A7" s="28" t="s">
        <v>43</v>
      </c>
      <c r="B7" s="29" t="s">
        <v>44</v>
      </c>
      <c r="C7" s="43">
        <v>3.29</v>
      </c>
      <c r="D7" s="42" t="s">
        <v>45</v>
      </c>
    </row>
    <row r="8" spans="1:4" s="31" customFormat="1" ht="60">
      <c r="A8" s="28" t="s">
        <v>46</v>
      </c>
      <c r="B8" s="29" t="s">
        <v>47</v>
      </c>
      <c r="C8" s="43">
        <v>5.85</v>
      </c>
      <c r="D8" s="42" t="s">
        <v>48</v>
      </c>
    </row>
    <row r="9" spans="1:4" s="31" customFormat="1" ht="45">
      <c r="A9" s="28" t="s">
        <v>49</v>
      </c>
      <c r="B9" s="29" t="s">
        <v>5</v>
      </c>
      <c r="C9" s="43">
        <v>4.85</v>
      </c>
      <c r="D9" s="42" t="s">
        <v>50</v>
      </c>
    </row>
    <row r="10" spans="1:4" s="31" customFormat="1" ht="45">
      <c r="A10" s="28" t="s">
        <v>51</v>
      </c>
      <c r="B10" s="29" t="s">
        <v>7</v>
      </c>
      <c r="C10" s="43">
        <v>1.76</v>
      </c>
      <c r="D10" s="42" t="s">
        <v>52</v>
      </c>
    </row>
    <row r="11" spans="1:4" s="31" customFormat="1" ht="48" customHeight="1">
      <c r="A11" s="28" t="s">
        <v>53</v>
      </c>
      <c r="B11" s="29" t="s">
        <v>54</v>
      </c>
      <c r="C11" s="43">
        <v>2.2</v>
      </c>
      <c r="D11" s="42" t="s">
        <v>55</v>
      </c>
    </row>
    <row r="12" spans="1:4" s="31" customFormat="1" ht="60">
      <c r="A12" s="28" t="s">
        <v>56</v>
      </c>
      <c r="B12" s="29" t="s">
        <v>57</v>
      </c>
      <c r="C12" s="43">
        <v>1.11</v>
      </c>
      <c r="D12" s="42" t="s">
        <v>58</v>
      </c>
    </row>
    <row r="13" spans="1:4" s="31" customFormat="1" ht="30">
      <c r="A13" s="28" t="s">
        <v>59</v>
      </c>
      <c r="B13" s="29" t="s">
        <v>60</v>
      </c>
      <c r="C13" s="43">
        <v>6.15</v>
      </c>
      <c r="D13" s="42" t="s">
        <v>61</v>
      </c>
    </row>
    <row r="14" spans="1:4" s="31" customFormat="1" ht="33" customHeight="1">
      <c r="A14" s="28" t="s">
        <v>62</v>
      </c>
      <c r="B14" s="29" t="s">
        <v>1</v>
      </c>
      <c r="C14" s="43">
        <v>0.02</v>
      </c>
      <c r="D14" s="42" t="s">
        <v>73</v>
      </c>
    </row>
    <row r="15" spans="1:4" s="31" customFormat="1" ht="30">
      <c r="A15" s="28" t="s">
        <v>63</v>
      </c>
      <c r="B15" s="29" t="s">
        <v>9</v>
      </c>
      <c r="C15" s="43">
        <v>4.87</v>
      </c>
      <c r="D15" s="42" t="s">
        <v>64</v>
      </c>
    </row>
    <row r="16" spans="1:4" s="31" customFormat="1" ht="30">
      <c r="A16" s="28" t="s">
        <v>65</v>
      </c>
      <c r="B16" s="29" t="s">
        <v>10</v>
      </c>
      <c r="C16" s="43">
        <v>0.65</v>
      </c>
      <c r="D16" s="42" t="s">
        <v>66</v>
      </c>
    </row>
    <row r="17" spans="1:4" s="31" customFormat="1" ht="35.25" customHeight="1">
      <c r="A17" s="28" t="s">
        <v>70</v>
      </c>
      <c r="B17" s="29" t="s">
        <v>76</v>
      </c>
      <c r="C17" s="43">
        <v>0.19</v>
      </c>
      <c r="D17" s="42" t="s">
        <v>78</v>
      </c>
    </row>
    <row r="18" spans="1:4" s="31" customFormat="1" ht="35.25" customHeight="1">
      <c r="A18" s="28" t="s">
        <v>71</v>
      </c>
      <c r="B18" s="29" t="s">
        <v>77</v>
      </c>
      <c r="C18" s="43">
        <v>0.1</v>
      </c>
      <c r="D18" s="42" t="s">
        <v>79</v>
      </c>
    </row>
    <row r="19" spans="1:4" s="31" customFormat="1" ht="90">
      <c r="A19" s="28" t="s">
        <v>75</v>
      </c>
      <c r="B19" s="29" t="s">
        <v>67</v>
      </c>
      <c r="C19" s="43">
        <v>4.81</v>
      </c>
      <c r="D19" s="42" t="s">
        <v>68</v>
      </c>
    </row>
    <row r="20" spans="1:4" s="31" customFormat="1" ht="16.5" customHeight="1">
      <c r="A20" s="54" t="s">
        <v>69</v>
      </c>
      <c r="B20" s="54"/>
      <c r="C20" s="44">
        <f>SUM(C7:C19)</f>
        <v>35.85</v>
      </c>
      <c r="D20" s="29"/>
    </row>
  </sheetData>
  <sheetProtection/>
  <mergeCells count="5">
    <mergeCell ref="A1:D1"/>
    <mergeCell ref="A20:B20"/>
    <mergeCell ref="A2:D2"/>
    <mergeCell ref="A3:D3"/>
    <mergeCell ref="A5:D5"/>
  </mergeCells>
  <printOptions/>
  <pageMargins left="0.61" right="0.62" top="0.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Login1</dc:creator>
  <cp:keywords/>
  <dc:description/>
  <cp:lastModifiedBy>Login1</cp:lastModifiedBy>
  <cp:lastPrinted>2014-11-19T08:37:22Z</cp:lastPrinted>
  <dcterms:created xsi:type="dcterms:W3CDTF">2013-11-15T05:17:30Z</dcterms:created>
  <dcterms:modified xsi:type="dcterms:W3CDTF">2014-11-20T13:42:23Z</dcterms:modified>
  <cp:category/>
  <cp:version/>
  <cp:contentType/>
  <cp:contentStatus/>
</cp:coreProperties>
</file>